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Instrucciones" state="visible" r:id="rId4"/>
    <sheet sheetId="2" name="Liquidación" state="visible" r:id="rId5"/>
    <sheet sheetId="3" name="Valores" state="visible" r:id="rId6"/>
  </sheets>
  <calcPr calcId="171027" fullCalcOnLoad="1"/>
</workbook>
</file>

<file path=xl/sharedStrings.xml><?xml version="1.0" encoding="utf-8"?>
<sst xmlns="http://schemas.openxmlformats.org/spreadsheetml/2006/main" count="112" uniqueCount="112">
  <si>
    <t>Plantilla de liquidación laboral (valores 2026)</t>
  </si>
  <si>
    <t>Cómo usarla</t>
  </si>
  <si>
    <t>1. Ve a la pestaña «Liquidación».</t>
  </si>
  <si>
    <t>2. Cambia las celdas amarillas por tus datos: fechas, salario, cómo terminó el contrato y tipo de contrato.</t>
  </si>
  <si>
    <t>3. Las celdas grises se calculan solas. El total está al final, en «Total de tu liquidación».</t>
  </si>
  <si>
    <t>4. Viene rellena con un ejemplo: despido sin justa causa tras dos años y medio con $3.000.000. Con esos datos el total es $11.718.409, el mismo que da la calculadora de cuentajusta.com.</t>
  </si>
  <si>
    <t>5. Cada enero, añade el salario mínimo y el auxilio de transporte nuevos en la pestaña «Valores».</t>
  </si>
  <si>
    <t>Colores</t>
  </si>
  <si>
    <t>Amarillo: tus datos (puedes cambiarlos).  Gris: fórmulas (mejor no tocarlas).</t>
  </si>
  <si>
    <t>Qué calcula</t>
  </si>
  <si>
    <t>Salario y auxilio pendientes, cesantías, intereses de cesantías, prima de servicios, vacaciones no disfrutadas e indemnización por despido sin justa causa.</t>
  </si>
  <si>
    <t>Usa el año comercial de 360 días y redondea cada concepto al peso, como la calculadora.</t>
  </si>
  <si>
    <t>Normas</t>
  </si>
  <si>
    <t>Código Sustantivo del Trabajo: arts. 64 (indemnización), 186 (vacaciones), 249 (cesantías) y 306 (prima). Ley 52 de 1975 (intereses de cesantías). Ley 995 de 2005 (vacaciones proporcionales). Ley 2466 de 2025 (contratos a término fijo y de obra, art. 46 CST).</t>
  </si>
  <si>
    <t>Salario mínimo y auxilio de transporte 2026: Decreto 1469 de 2025 y Decreto 1470 de 2025.</t>
  </si>
  <si>
    <t>Antes de usar el resultado</t>
  </si>
  <si>
    <t>Es una guía orientativa, no asesoría legal. Si tienes fuero, una incapacidad, salario integral o la empresa no te paga, consulta a un abogado laboralista o al Ministerio del Trabajo.</t>
  </si>
  <si>
    <t>Valores revisados el 03/11/2026 por Cuenta Justa (cuentajusta.com).</t>
  </si>
  <si>
    <t>Abrir la calculadora en línea</t>
  </si>
  <si>
    <t>Liquidación laboral en Colombia</t>
  </si>
  <si>
    <t>Rellena las celdas amarillas con tus datos. Las grises se calculan solas.</t>
  </si>
  <si>
    <t>Tus datos</t>
  </si>
  <si>
    <t>Fecha en que empezaste a trabajar</t>
  </si>
  <si>
    <t>Último día trabajado</t>
  </si>
  <si>
    <t>Salario mensual (sin auxilio de transporte)</t>
  </si>
  <si>
    <t>Si cambió en los últimos 3 meses o es variable, usa el promedio del último año (art. 253 CST).</t>
  </si>
  <si>
    <t>¿Recibes auxilio de transporte?</t>
  </si>
  <si>
    <t>Automático</t>
  </si>
  <si>
    <t>Automático: se suma si ganas hasta 2 salarios mínimos.</t>
  </si>
  <si>
    <t>¿Cómo terminó el contrato?</t>
  </si>
  <si>
    <t>Despido sin justa causa</t>
  </si>
  <si>
    <t>Tipo de contrato</t>
  </si>
  <si>
    <t>Término indefinido</t>
  </si>
  <si>
    <t>Un contrato fijo o de obra sin escribir se considera indefinido desde el inicio (art. 46 CST, Ley 2466 de 2025).</t>
  </si>
  <si>
    <t>Fecha en que debía terminar (solo término fijo)</t>
  </si>
  <si>
    <t>Solo si te despidieron sin justa causa con contrato a término fijo.</t>
  </si>
  <si>
    <t>Días que faltaban para acabar la obra (solo obra o labor)</t>
  </si>
  <si>
    <t>Solo si te despidieron sin justa causa con contrato por obra o labor.</t>
  </si>
  <si>
    <t>Días de vacaciones que ya disfrutaste</t>
  </si>
  <si>
    <t>Días hábiles en todo el contrato. Si no has salido a vacaciones, escribe 0.</t>
  </si>
  <si>
    <t>Días trabajados que aún no te han pagado</t>
  </si>
  <si>
    <t>¿Ya te pagaron la prima de este semestre?</t>
  </si>
  <si>
    <t>No</t>
  </si>
  <si>
    <t>Datos que usa el cálculo</t>
  </si>
  <si>
    <t>Año en que terminó el contrato</t>
  </si>
  <si>
    <t>Salario mínimo de ese año</t>
  </si>
  <si>
    <t>Sale de la hoja Valores. Si sale $0, añade ese año en la hoja Valores.</t>
  </si>
  <si>
    <t>Auxilio de transporte de ese año</t>
  </si>
  <si>
    <t>¿Se suma el auxilio de transporte?</t>
  </si>
  <si>
    <t>Auxilio mensual que se suma</t>
  </si>
  <si>
    <t>Base para cesantías, intereses y prima</t>
  </si>
  <si>
    <t>Salario + auxilio de transporte.</t>
  </si>
  <si>
    <t>Días trabajados en total</t>
  </si>
  <si>
    <t>Año comercial de 360 días: todos los meses cuentan 30.</t>
  </si>
  <si>
    <t>Las cesantías se cuentan desde</t>
  </si>
  <si>
    <t>El 1 de enero del último año: las anteriores ya debían estar en tu fondo.</t>
  </si>
  <si>
    <t>Días de cesantías</t>
  </si>
  <si>
    <t>La prima se cuenta desde</t>
  </si>
  <si>
    <t>El inicio del semestre en curso (1 de enero o 1 de julio).</t>
  </si>
  <si>
    <t>Días de prima</t>
  </si>
  <si>
    <t>Días de vacaciones causados</t>
  </si>
  <si>
    <t>15 días hábiles por año trabajado.</t>
  </si>
  <si>
    <t>Días de vacaciones pendientes</t>
  </si>
  <si>
    <t>Días de indemnización</t>
  </si>
  <si>
    <t>Solo con despido sin justa causa. Indefinido: 30 días el primer año y 20 por cada año más (20 y 15 desde 10 salarios mínimos).</t>
  </si>
  <si>
    <t>Tu liquidación</t>
  </si>
  <si>
    <t>Concepto</t>
  </si>
  <si>
    <t>Valor</t>
  </si>
  <si>
    <t>Cómo se calcula</t>
  </si>
  <si>
    <t>Norma</t>
  </si>
  <si>
    <t>Salario pendiente</t>
  </si>
  <si>
    <t>Salario ÷ 30 × días sin pagar. Valor bruto: se descuentan salud y pensión (4 % + 4 %).</t>
  </si>
  <si>
    <t>Art. 57 CST</t>
  </si>
  <si>
    <t>Auxilio de transporte pendiente</t>
  </si>
  <si>
    <t>Auxilio ÷ 30 × días sin pagar.</t>
  </si>
  <si>
    <t>Decreto del año (hoja Valores)</t>
  </si>
  <si>
    <t>Cesantías</t>
  </si>
  <si>
    <t>Base × días de cesantías ÷ 360.</t>
  </si>
  <si>
    <t>Art. 249 CST</t>
  </si>
  <si>
    <t>Intereses de cesantías</t>
  </si>
  <si>
    <t>Cesantías × días × 12 % ÷ 360.</t>
  </si>
  <si>
    <t>Ley 52 de 1975</t>
  </si>
  <si>
    <t>Prima de servicios</t>
  </si>
  <si>
    <t>Base × días del semestre ÷ 360.</t>
  </si>
  <si>
    <t>Art. 306 CST</t>
  </si>
  <si>
    <t>Vacaciones no disfrutadas</t>
  </si>
  <si>
    <t>Salario (sin auxilio) ÷ 30 × días pendientes.</t>
  </si>
  <si>
    <t>Art. 186 CST, Ley 995 de 2005</t>
  </si>
  <si>
    <t>Indemnización por despido sin justa causa</t>
  </si>
  <si>
    <t>Salario (sin auxilio) ÷ 30 × días de indemnización.</t>
  </si>
  <si>
    <t>Art. 64 CST</t>
  </si>
  <si>
    <t>Total de tu liquidación</t>
  </si>
  <si>
    <t>Resultado orientativo. No incluye descuentos de nómina, salario integral, embargos ni acuerdos especiales.</t>
  </si>
  <si>
    <t>Si tienes fuero (embarazo, incapacidad, sindicato) o la empresa no te paga, consulta a un abogado laboralista o al Ministerio del Trabajo.</t>
  </si>
  <si>
    <t>Calculadora en línea con la explicación de cada concepto: https://cuentajusta.com/calculadora-liquidacion/</t>
  </si>
  <si>
    <t>Valores por año</t>
  </si>
  <si>
    <t>Cada enero, añade una fila con el salario mínimo y el auxilio de transporte del decreto nuevo.</t>
  </si>
  <si>
    <t>Año</t>
  </si>
  <si>
    <t>Salario mínimo</t>
  </si>
  <si>
    <t>Auxilio de transporte</t>
  </si>
  <si>
    <t>Decreto del salario mínimo</t>
  </si>
  <si>
    <t>Decreto del auxilio</t>
  </si>
  <si>
    <t>Reglas fijas</t>
  </si>
  <si>
    <t>Decreto 2292 de 2023</t>
  </si>
  <si>
    <t>Decreto 2293 de 2023</t>
  </si>
  <si>
    <t>Intereses de cesantías (anual, Ley 52 de 1975)</t>
  </si>
  <si>
    <t>Decreto 1572 de 2024</t>
  </si>
  <si>
    <t>Decreto 1573 de 2024</t>
  </si>
  <si>
    <t>Auxilio de transporte hasta (salarios mínimos)</t>
  </si>
  <si>
    <t>Decreto 1469 de 2025</t>
  </si>
  <si>
    <t>Decreto 1470 de 2025</t>
  </si>
  <si>
    <t>Indemnización: tabla de 20 + 15 días desde (salarios mínimos)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</si>
</sst>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&quot;$&quot;#,##0"/>
    <numFmt numFmtId="166" formatCode="#,##0.##"/>
  </numFmts>
  <fonts count="10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b/>
      <color rgb="FF0F172A"/>
      <sz val="12"/>
      <name val="Arial"/>
    </font>
    <font>
      <color rgb="FF0F172A"/>
      <sz val="11"/>
      <name val="Arial"/>
    </font>
    <font>
      <u/>
      <color rgb="FF0F172A"/>
      <sz val="11"/>
      <name val="Arial"/>
    </font>
    <font>
      <color rgb="FF475569"/>
      <sz val="11"/>
      <name val="Arial"/>
    </font>
    <font>
      <color rgb="FF475569"/>
      <sz val="10"/>
      <name val="Arial"/>
    </font>
    <font>
      <b/>
      <color rgb="FF0F172A"/>
      <sz val="11"/>
      <name val="Arial"/>
    </font>
    <font>
      <b/>
      <color rgb="FF0F172A"/>
      <sz val="13"/>
      <name val="Arial"/>
    </font>
    <font>
      <u/>
      <color rgb="FF0F172A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B3"/>
      </patternFill>
    </fill>
    <fill>
      <patternFill patternType="solid">
        <fgColor rgb="FFF1F5F9"/>
      </patternFill>
    </fill>
    <fill>
      <patternFill patternType="solid">
        <fgColor rgb="FFE7FBD9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F172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 applyAlignment="1">
      <alignment vertical="center" wrapText="1"/>
    </xf>
    <xf numFmtId="164" fontId="3" fillId="2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1" fontId="3" fillId="2" borderId="2" xfId="0" applyNumberFormat="1" applyFont="1" applyFill="1" applyBorder="1" applyAlignment="1">
      <alignment horizontal="right" vertical="center"/>
    </xf>
    <xf numFmtId="1" fontId="3" fillId="3" borderId="2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5" fontId="8" fillId="4" borderId="2" xfId="0" applyNumberFormat="1" applyFont="1" applyFill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7" fillId="3" borderId="2" xfId="0" applyFont="1" applyFill="1" applyBorder="1"/>
    <xf numFmtId="0" fontId="3" fillId="0" borderId="2" xfId="0" applyFont="1" applyBorder="1"/>
    <xf numFmtId="165" fontId="3" fillId="0" borderId="2" xfId="0" applyNumberFormat="1" applyFont="1" applyBorder="1"/>
    <xf numFmtId="0" fontId="3" fillId="0" borderId="0" xfId="0" applyFont="1" applyAlignment="1">
      <alignment wrapText="1"/>
    </xf>
    <xf numFmtId="9" fontId="3" fillId="0" borderId="2" xfId="0" applyNumberFormat="1" applyFont="1" applyBorder="1"/>
    <xf numFmtId="1" fontId="3" fillId="0" borderId="2" xfId="0" applyNumberFormat="1" applyFont="1" applyBorder="1"/>
    <xf numFmtId="0" fontId="0" fillId="2" borderId="2" xfId="0" applyFill="1" applyBorder="1"/>
    <xf numFmtId="165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uentajusta.com/calculadora-liquidacion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uentajusta.com/calculadora-liquid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4" spans="2:2" x14ac:dyDescent="0.25">
      <c r="B4" s="2" t="s">
        <v>1</v>
      </c>
    </row>
    <row r="5" spans="2:2" x14ac:dyDescent="0.25">
      <c r="B5" s="3" t="s">
        <v>2</v>
      </c>
    </row>
    <row r="6" spans="2:2" x14ac:dyDescent="0.25">
      <c r="B6" s="3" t="s">
        <v>3</v>
      </c>
    </row>
    <row r="7" spans="2:2" x14ac:dyDescent="0.25">
      <c r="B7" s="3" t="s">
        <v>4</v>
      </c>
    </row>
    <row r="8" spans="2:2" x14ac:dyDescent="0.25">
      <c r="B8" s="3" t="s">
        <v>5</v>
      </c>
    </row>
    <row r="9" spans="2:2" x14ac:dyDescent="0.25">
      <c r="B9" s="3" t="s">
        <v>6</v>
      </c>
    </row>
    <row r="11" spans="2:2" x14ac:dyDescent="0.25">
      <c r="B11" s="2" t="s">
        <v>7</v>
      </c>
    </row>
    <row r="12" spans="2:2" x14ac:dyDescent="0.25">
      <c r="B12" s="3" t="s">
        <v>8</v>
      </c>
    </row>
    <row r="14" spans="2:2" x14ac:dyDescent="0.25">
      <c r="B14" s="2" t="s">
        <v>9</v>
      </c>
    </row>
    <row r="15" spans="2:2" x14ac:dyDescent="0.25">
      <c r="B15" s="3" t="s">
        <v>10</v>
      </c>
    </row>
    <row r="16" spans="2:2" x14ac:dyDescent="0.25">
      <c r="B16" s="3" t="s">
        <v>11</v>
      </c>
    </row>
    <row r="18" spans="2:2" x14ac:dyDescent="0.25">
      <c r="B18" s="2" t="s">
        <v>12</v>
      </c>
    </row>
    <row r="19" spans="2:2" x14ac:dyDescent="0.25">
      <c r="B19" s="3" t="s">
        <v>13</v>
      </c>
    </row>
    <row r="20" spans="2:2" x14ac:dyDescent="0.25">
      <c r="B20" s="3" t="s">
        <v>14</v>
      </c>
    </row>
    <row r="22" spans="2:2" x14ac:dyDescent="0.25">
      <c r="B22" s="2" t="s">
        <v>15</v>
      </c>
    </row>
    <row r="23" spans="2:2" x14ac:dyDescent="0.25">
      <c r="B23" s="3" t="s">
        <v>16</v>
      </c>
    </row>
    <row r="24" spans="2:2" x14ac:dyDescent="0.25">
      <c r="B24" s="3" t="s">
        <v>17</v>
      </c>
    </row>
    <row r="26" spans="2:2" x14ac:dyDescent="0.25">
      <c r="B26" s="4" t="s">
        <v>18</v>
      </c>
    </row>
  </sheetData>
  <hyperlinks>
    <hyperlink ref="B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20" customWidth="1"/>
    <col min="3" max="3" width="58" customWidth="1"/>
    <col min="4" max="4" width="26" customWidth="1"/>
  </cols>
  <sheetData>
    <row r="1" spans="1:1" x14ac:dyDescent="0.25">
      <c r="A1" s="1" t="s">
        <v>19</v>
      </c>
    </row>
    <row r="2" spans="1:1" x14ac:dyDescent="0.25">
      <c r="A2" s="5" t="s">
        <v>20</v>
      </c>
    </row>
    <row r="4" spans="1:4" x14ac:dyDescent="0.25">
      <c r="A4" s="6" t="s">
        <v>21</v>
      </c>
      <c r="B4" s="7"/>
      <c r="C4" s="7"/>
      <c r="D4" s="7"/>
    </row>
    <row r="5" spans="1:2" x14ac:dyDescent="0.25">
      <c r="A5" s="8" t="s">
        <v>22</v>
      </c>
      <c r="B5" s="9">
        <v>45383</v>
      </c>
    </row>
    <row r="6" spans="1:2" x14ac:dyDescent="0.25">
      <c r="A6" s="8" t="s">
        <v>23</v>
      </c>
      <c r="B6" s="9">
        <v>46295</v>
      </c>
    </row>
    <row r="7" spans="1:3" x14ac:dyDescent="0.25">
      <c r="A7" s="8" t="s">
        <v>24</v>
      </c>
      <c r="B7" s="10">
        <v>3000000</v>
      </c>
      <c r="C7" s="11" t="s">
        <v>25</v>
      </c>
    </row>
    <row r="8" spans="1:3" x14ac:dyDescent="0.25">
      <c r="A8" s="8" t="s">
        <v>26</v>
      </c>
      <c r="B8" s="12" t="s">
        <v>27</v>
      </c>
      <c r="C8" s="11" t="s">
        <v>28</v>
      </c>
    </row>
    <row r="9" spans="1:2" x14ac:dyDescent="0.25">
      <c r="A9" s="8" t="s">
        <v>29</v>
      </c>
      <c r="B9" s="12" t="s">
        <v>30</v>
      </c>
    </row>
    <row r="10" spans="1:3" x14ac:dyDescent="0.25">
      <c r="A10" s="8" t="s">
        <v>31</v>
      </c>
      <c r="B10" s="12" t="s">
        <v>32</v>
      </c>
      <c r="C10" s="11" t="s">
        <v>33</v>
      </c>
    </row>
    <row r="11" spans="1:3" x14ac:dyDescent="0.25">
      <c r="A11" s="8" t="s">
        <v>34</v>
      </c>
      <c r="B11" s="9"/>
      <c r="C11" s="11" t="s">
        <v>35</v>
      </c>
    </row>
    <row r="12" spans="1:3" x14ac:dyDescent="0.25">
      <c r="A12" s="8" t="s">
        <v>36</v>
      </c>
      <c r="B12" s="13"/>
      <c r="C12" s="11" t="s">
        <v>37</v>
      </c>
    </row>
    <row r="13" spans="1:3" x14ac:dyDescent="0.25">
      <c r="A13" s="8" t="s">
        <v>38</v>
      </c>
      <c r="B13" s="13">
        <v>15</v>
      </c>
      <c r="C13" s="11" t="s">
        <v>39</v>
      </c>
    </row>
    <row r="14" spans="1:2" x14ac:dyDescent="0.25">
      <c r="A14" s="8" t="s">
        <v>40</v>
      </c>
      <c r="B14" s="13">
        <v>0</v>
      </c>
    </row>
    <row r="15" spans="1:2" x14ac:dyDescent="0.25">
      <c r="A15" s="8" t="s">
        <v>41</v>
      </c>
      <c r="B15" s="12" t="s">
        <v>42</v>
      </c>
    </row>
    <row r="17" spans="1:4" x14ac:dyDescent="0.25">
      <c r="A17" s="6" t="s">
        <v>43</v>
      </c>
      <c r="B17" s="7"/>
      <c r="C17" s="7"/>
      <c r="D17" s="7"/>
    </row>
    <row r="18" spans="1:2" x14ac:dyDescent="0.25">
      <c r="A18" s="8" t="s">
        <v>44</v>
      </c>
      <c r="B18" s="14">
        <f>YEAR(B6)</f>
      </c>
    </row>
    <row r="19" spans="1:3" x14ac:dyDescent="0.25">
      <c r="A19" s="8" t="s">
        <v>45</v>
      </c>
      <c r="B19" s="15">
        <f>IFERROR(INDEX(Valores!$B$5:$B$40,MATCH(B18,Valores!$A$5:$A$40,0)),0)</f>
      </c>
      <c r="C19" s="11" t="s">
        <v>46</v>
      </c>
    </row>
    <row r="20" spans="1:2" x14ac:dyDescent="0.25">
      <c r="A20" s="8" t="s">
        <v>47</v>
      </c>
      <c r="B20" s="15">
        <f>IFERROR(INDEX(Valores!$C$5:$C$40,MATCH(B18,Valores!$A$5:$A$40,0)),0)</f>
      </c>
    </row>
    <row r="21" spans="1:2" x14ac:dyDescent="0.25">
      <c r="A21" s="8" t="s">
        <v>48</v>
      </c>
      <c r="B21" s="16">
        <f>IF(B8="Sí","Sí",IF(B8="No","No",IF(B7&lt;=Valores!$H$6*B19,"Sí","No")))</f>
      </c>
    </row>
    <row r="22" spans="1:2" x14ac:dyDescent="0.25">
      <c r="A22" s="8" t="s">
        <v>49</v>
      </c>
      <c r="B22" s="15">
        <f>IF(B21="Sí",B20,0)</f>
      </c>
    </row>
    <row r="23" spans="1:3" x14ac:dyDescent="0.25">
      <c r="A23" s="8" t="s">
        <v>50</v>
      </c>
      <c r="B23" s="15">
        <f>B7+B22</f>
      </c>
      <c r="C23" s="11" t="s">
        <v>51</v>
      </c>
    </row>
    <row r="24" spans="1:3" x14ac:dyDescent="0.25">
      <c r="A24" s="8" t="s">
        <v>52</v>
      </c>
      <c r="B24" s="17">
        <f>(YEAR(B6)-YEAR(B5))*360+(MONTH(B6)-MONTH(B5))*30+(IF(DAY(B6+1)=1,30,MIN(DAY(B6),30))-IF(DAY(B5+1)=1,30,MIN(DAY(B5),30)))+1</f>
      </c>
      <c r="C24" s="11" t="s">
        <v>53</v>
      </c>
    </row>
    <row r="25" spans="1:3" x14ac:dyDescent="0.25">
      <c r="A25" s="8" t="s">
        <v>54</v>
      </c>
      <c r="B25" s="18">
        <f>MAX(B5,DATE(B18,1,1))</f>
      </c>
      <c r="C25" s="11" t="s">
        <v>55</v>
      </c>
    </row>
    <row r="26" spans="1:2" x14ac:dyDescent="0.25">
      <c r="A26" s="8" t="s">
        <v>56</v>
      </c>
      <c r="B26" s="17">
        <f>(YEAR(B6)-YEAR(B25))*360+(MONTH(B6)-MONTH(B25))*30+(IF(DAY(B6+1)=1,30,MIN(DAY(B6),30))-IF(DAY(B25+1)=1,30,MIN(DAY(B25),30)))+1</f>
      </c>
    </row>
    <row r="27" spans="1:3" x14ac:dyDescent="0.25">
      <c r="A27" s="8" t="s">
        <v>57</v>
      </c>
      <c r="B27" s="18">
        <f>MAX(B5,DATE(B18,IF(MONTH(B6)&lt;=6,1,7),1))</f>
      </c>
      <c r="C27" s="11" t="s">
        <v>58</v>
      </c>
    </row>
    <row r="28" spans="1:2" x14ac:dyDescent="0.25">
      <c r="A28" s="8" t="s">
        <v>59</v>
      </c>
      <c r="B28" s="17">
        <f>(YEAR(B6)-YEAR(B27))*360+(MONTH(B6)-MONTH(B27))*30+(IF(DAY(B6+1)=1,30,MIN(DAY(B6),30))-IF(DAY(B27+1)=1,30,MIN(DAY(B27),30)))+1</f>
      </c>
    </row>
    <row r="29" spans="1:3" x14ac:dyDescent="0.25">
      <c r="A29" s="8" t="s">
        <v>60</v>
      </c>
      <c r="B29" s="17">
        <f>B24*15/360</f>
      </c>
      <c r="C29" s="11" t="s">
        <v>61</v>
      </c>
    </row>
    <row r="30" spans="1:2" x14ac:dyDescent="0.25">
      <c r="A30" s="8" t="s">
        <v>62</v>
      </c>
      <c r="B30" s="17">
        <f>MAX(0,B29-B13)</f>
      </c>
    </row>
    <row r="31" spans="1:3" x14ac:dyDescent="0.25">
      <c r="A31" s="8" t="s">
        <v>63</v>
      </c>
      <c r="B31" s="17">
        <f>IF(B9&lt;&gt;"Despido sin justa causa",0,IF(B10="Término indefinido",IF(B7&gt;=Valores!$H$7*B19,IF(B24&lt;=360,20,20+15*(B24-360)/360),IF(B24&lt;=360,30,30+20*(B24-360)/360)),IF(B10="Término fijo",IF(B11="",0,MAX(0,(YEAR(B11)-YEAR(B6))*360+(MONTH(B11)-MONTH(B6))*30+(IF(DAY(B11+1)=1,30,MIN(DAY(B11),30))-IF(DAY(B6+1)=1,30,MIN(DAY(B6),30)))+1-1)),MAX(15,B12))))</f>
      </c>
      <c r="C31" s="11" t="s">
        <v>64</v>
      </c>
    </row>
    <row r="33" spans="1:4" x14ac:dyDescent="0.25">
      <c r="A33" s="6" t="s">
        <v>65</v>
      </c>
      <c r="B33" s="7"/>
      <c r="C33" s="7"/>
      <c r="D33" s="7"/>
    </row>
    <row r="34" spans="1:4" x14ac:dyDescent="0.25">
      <c r="A34" s="19" t="s">
        <v>66</v>
      </c>
      <c r="B34" s="19" t="s">
        <v>67</v>
      </c>
      <c r="C34" s="19" t="s">
        <v>68</v>
      </c>
      <c r="D34" s="19" t="s">
        <v>69</v>
      </c>
    </row>
    <row r="35" spans="1:4" x14ac:dyDescent="0.25">
      <c r="A35" s="8" t="s">
        <v>70</v>
      </c>
      <c r="B35" s="15">
        <f>ROUND(B7/30*B14,0)</f>
      </c>
      <c r="C35" s="11" t="s">
        <v>71</v>
      </c>
      <c r="D35" s="20" t="s">
        <v>72</v>
      </c>
    </row>
    <row r="36" spans="1:4" x14ac:dyDescent="0.25">
      <c r="A36" s="8" t="s">
        <v>73</v>
      </c>
      <c r="B36" s="15">
        <f>ROUND(B22/30*B14,0)</f>
      </c>
      <c r="C36" s="11" t="s">
        <v>74</v>
      </c>
      <c r="D36" s="20" t="s">
        <v>75</v>
      </c>
    </row>
    <row r="37" spans="1:4" x14ac:dyDescent="0.25">
      <c r="A37" s="8" t="s">
        <v>76</v>
      </c>
      <c r="B37" s="15">
        <f>ROUND(B23*B26/360,0)</f>
      </c>
      <c r="C37" s="11" t="s">
        <v>77</v>
      </c>
      <c r="D37" s="20" t="s">
        <v>78</v>
      </c>
    </row>
    <row r="38" spans="1:4" x14ac:dyDescent="0.25">
      <c r="A38" s="8" t="s">
        <v>79</v>
      </c>
      <c r="B38" s="15">
        <f>ROUND(B37*B26*Valores!$H$5/360,0)</f>
      </c>
      <c r="C38" s="11" t="s">
        <v>80</v>
      </c>
      <c r="D38" s="20" t="s">
        <v>81</v>
      </c>
    </row>
    <row r="39" spans="1:4" x14ac:dyDescent="0.25">
      <c r="A39" s="8" t="s">
        <v>82</v>
      </c>
      <c r="B39" s="15">
        <f>IF(B15="Sí",0,ROUND(B23*B28/360,0))</f>
      </c>
      <c r="C39" s="11" t="s">
        <v>83</v>
      </c>
      <c r="D39" s="20" t="s">
        <v>84</v>
      </c>
    </row>
    <row r="40" spans="1:4" x14ac:dyDescent="0.25">
      <c r="A40" s="8" t="s">
        <v>85</v>
      </c>
      <c r="B40" s="15">
        <f>ROUND(B7*B30/30,0)</f>
      </c>
      <c r="C40" s="11" t="s">
        <v>86</v>
      </c>
      <c r="D40" s="20" t="s">
        <v>87</v>
      </c>
    </row>
    <row r="41" spans="1:4" x14ac:dyDescent="0.25">
      <c r="A41" s="8" t="s">
        <v>88</v>
      </c>
      <c r="B41" s="15">
        <f>ROUND(B7*B31/30,0)</f>
      </c>
      <c r="C41" s="11" t="s">
        <v>89</v>
      </c>
      <c r="D41" s="20" t="s">
        <v>90</v>
      </c>
    </row>
    <row r="42" spans="1:2" x14ac:dyDescent="0.25">
      <c r="A42" s="21" t="s">
        <v>91</v>
      </c>
      <c r="B42" s="22">
        <f>SUM(B35:B41)</f>
      </c>
    </row>
    <row r="44" spans="1:1" x14ac:dyDescent="0.25">
      <c r="A44" s="23" t="s">
        <v>92</v>
      </c>
    </row>
    <row r="45" spans="1:1" x14ac:dyDescent="0.25">
      <c r="A45" s="23" t="s">
        <v>93</v>
      </c>
    </row>
    <row r="46" spans="1:1" x14ac:dyDescent="0.25">
      <c r="A46" s="24" t="s">
        <v>94</v>
      </c>
    </row>
  </sheetData>
  <dataValidations count="4">
    <dataValidation type="list" showErrorMessage="1" errorTitle="Valor no válido" error="Elige una de las opciones de la lista." sqref="B10">
      <formula1>"Término indefinido,Término fijo,Obra o labor"</formula1>
    </dataValidation>
    <dataValidation type="list" showErrorMessage="1" errorTitle="Valor no válido" error="Elige una de las opciones de la lista." sqref="B15">
      <formula1>"No,Sí"</formula1>
    </dataValidation>
    <dataValidation type="list" showErrorMessage="1" errorTitle="Valor no válido" error="Elige una de las opciones de la lista." sqref="B8">
      <formula1>"Automático,Sí,No"</formula1>
    </dataValidation>
    <dataValidation type="list" showErrorMessage="1" errorTitle="Valor no válido" error="Elige una de las opciones de la lista." sqref="B9">
      <formula1>"Renuncia,Despido sin justa causa,Despido con justa causa,Fin del plazo o de la obra,Mutuo acuerdo"</formula1>
    </dataValidation>
  </dataValidations>
  <hyperlinks>
    <hyperlink ref="A4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18" customWidth="1"/>
    <col min="3" max="3" width="22" customWidth="1"/>
    <col min="4" max="5" width="26" customWidth="1"/>
    <col min="6" max="6" width="3" customWidth="1"/>
    <col min="7" max="7" width="46" customWidth="1"/>
    <col min="8" max="8" width="12" customWidth="1"/>
  </cols>
  <sheetData>
    <row r="1" spans="1:1" x14ac:dyDescent="0.25">
      <c r="A1" s="1" t="s">
        <v>95</v>
      </c>
    </row>
    <row r="2" spans="1:1" x14ac:dyDescent="0.25">
      <c r="A2" s="5" t="s">
        <v>96</v>
      </c>
    </row>
    <row r="4" spans="1:7" x14ac:dyDescent="0.25">
      <c r="A4" s="25" t="s">
        <v>97</v>
      </c>
      <c r="B4" s="25" t="s">
        <v>98</v>
      </c>
      <c r="C4" s="25" t="s">
        <v>99</v>
      </c>
      <c r="D4" s="25" t="s">
        <v>100</v>
      </c>
      <c r="E4" s="25" t="s">
        <v>101</v>
      </c>
      <c r="G4" s="19" t="s">
        <v>102</v>
      </c>
    </row>
    <row r="5" spans="1:8" x14ac:dyDescent="0.25">
      <c r="A5" s="26">
        <v>2024</v>
      </c>
      <c r="B5" s="27">
        <v>1300000</v>
      </c>
      <c r="C5" s="27">
        <v>162000</v>
      </c>
      <c r="D5" s="26" t="s">
        <v>103</v>
      </c>
      <c r="E5" s="26" t="s">
        <v>104</v>
      </c>
      <c r="G5" s="28" t="s">
        <v>105</v>
      </c>
      <c r="H5" s="29">
        <v>0.12</v>
      </c>
    </row>
    <row r="6" spans="1:8" x14ac:dyDescent="0.25">
      <c r="A6" s="26">
        <v>2025</v>
      </c>
      <c r="B6" s="27">
        <v>1423500</v>
      </c>
      <c r="C6" s="27">
        <v>200000</v>
      </c>
      <c r="D6" s="26" t="s">
        <v>106</v>
      </c>
      <c r="E6" s="26" t="s">
        <v>107</v>
      </c>
      <c r="G6" s="28" t="s">
        <v>108</v>
      </c>
      <c r="H6" s="30">
        <v>2</v>
      </c>
    </row>
    <row r="7" spans="1:8" x14ac:dyDescent="0.25">
      <c r="A7" s="26">
        <v>2026</v>
      </c>
      <c r="B7" s="27">
        <v>1750905</v>
      </c>
      <c r="C7" s="27">
        <v>249095</v>
      </c>
      <c r="D7" s="26" t="s">
        <v>109</v>
      </c>
      <c r="E7" s="26" t="s">
        <v>110</v>
      </c>
      <c r="G7" s="28" t="s">
        <v>111</v>
      </c>
      <c r="H7" s="30">
        <v>10</v>
      </c>
    </row>
    <row r="8" spans="1:5" x14ac:dyDescent="0.25">
      <c r="A8" s="31"/>
      <c r="B8" s="32"/>
      <c r="C8" s="32"/>
      <c r="D8" s="31"/>
      <c r="E8" s="31"/>
    </row>
    <row r="9" spans="1:5" x14ac:dyDescent="0.25">
      <c r="A9" s="31"/>
      <c r="B9" s="32"/>
      <c r="C9" s="32"/>
      <c r="D9" s="31"/>
      <c r="E9" s="31"/>
    </row>
    <row r="10" spans="1:5" x14ac:dyDescent="0.25">
      <c r="A10" s="31"/>
      <c r="B10" s="32"/>
      <c r="C10" s="32"/>
      <c r="D10" s="31"/>
      <c r="E10" s="3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Liquidación</vt:lpstr>
      <vt:lpstr>Valores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Justa (cuentajusta.com)</dc:creator>
  <dc:title>Plantilla de liquidación laboral 2026</dc:title>
  <dc:subject/>
  <dc:description/>
  <cp:keywords/>
  <cp:category/>
  <cp:lastModifiedBy>Unknown</cp:lastModifiedBy>
  <dcterms:created xsi:type="dcterms:W3CDTF">2026-11-03T15:03:45Z</dcterms:created>
  <dcterms:modified xsi:type="dcterms:W3CDTF">2026-11-03T15:03:45Z</dcterms:modified>
</cp:coreProperties>
</file>